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60" l="1"/>
  <c r="H20" i="60"/>
  <c r="H22" i="60" s="1"/>
  <c r="N28" i="60"/>
  <c r="M28" i="60"/>
  <c r="L28" i="60"/>
  <c r="I28" i="60"/>
  <c r="N27" i="60"/>
  <c r="M27" i="60"/>
  <c r="L27" i="60"/>
  <c r="I27" i="60"/>
  <c r="I22" i="60"/>
  <c r="H25" i="60" l="1"/>
  <c r="N22" i="60"/>
  <c r="H21" i="60"/>
  <c r="J22" i="60" l="1"/>
  <c r="K22" i="60"/>
  <c r="L22" i="60"/>
  <c r="M22" i="60"/>
  <c r="O22" i="60"/>
  <c r="P22" i="60"/>
  <c r="K27" i="60" l="1"/>
  <c r="K28" i="60" s="1"/>
  <c r="H28" i="60" s="1"/>
  <c r="J28" i="60"/>
  <c r="J27" i="60"/>
  <c r="P28" i="60"/>
  <c r="O28" i="60"/>
  <c r="H27" i="60" l="1"/>
  <c r="H34" i="60"/>
  <c r="H30" i="60" l="1"/>
  <c r="H31" i="60"/>
  <c r="H32" i="60" s="1"/>
  <c r="G28" i="60" l="1"/>
  <c r="G22" i="60"/>
  <c r="S22" i="60"/>
  <c r="S28" i="60"/>
  <c r="T28" i="60"/>
  <c r="T22" i="60"/>
  <c r="R28" i="60"/>
  <c r="R22" i="60"/>
  <c r="U22" i="60"/>
  <c r="U28" i="60"/>
  <c r="Q22" i="60"/>
  <c r="Q28" i="60"/>
  <c r="F22" i="60"/>
  <c r="F28" i="60"/>
  <c r="H36" i="60"/>
  <c r="H37" i="60"/>
  <c r="E22" i="60"/>
  <c r="E28" i="60"/>
  <c r="H35" i="60"/>
  <c r="D22" i="60"/>
  <c r="D28" i="60"/>
  <c r="D37" i="60"/>
</calcChain>
</file>

<file path=xl/sharedStrings.xml><?xml version="1.0" encoding="utf-8"?>
<sst xmlns="http://schemas.openxmlformats.org/spreadsheetml/2006/main" count="72" uniqueCount="65">
  <si>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</si>
  <si>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</si>
  <si>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</si>
  <si>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</si>
  <si>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</si>
  <si>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</si>
  <si>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</si>
  <si>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</si>
  <si>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</si>
  <si>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</si>
  <si>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</si>
  <si>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</si>
  <si>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</si>
  <si>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</si>
  <si>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</si>
  <si>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</si>
  <si>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</si>
  <si>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</si>
  <si>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</si>
  <si>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</si>
  <si>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</si>
  <si>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</si>
  <si>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</si>
  <si>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</si>
  <si>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</si>
  <si>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</si>
  <si>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</si>
  <si>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</si>
  <si>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</si>
  <si>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</si>
  <si>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</si>
  <si>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</si>
  <si>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</si>
  <si>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</si>
  <si>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</si>
  <si>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</si>
  <si>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</si>
  <si>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>Начальник ОКС/ОППР</t>
  </si>
  <si>
    <t>Инженер ОКС/ОППР</t>
  </si>
  <si>
    <t xml:space="preserve"> Итого без учета НДС</t>
  </si>
  <si>
    <t>Основание: Проект/ведомость №___________, утвержденный (кем, когда)</t>
  </si>
  <si>
    <t>Инженер по ПСР ОКС/ОППР</t>
  </si>
  <si>
    <t>ФОТ</t>
  </si>
  <si>
    <t>в т.ч.:</t>
  </si>
  <si>
    <t>"______ " __________________20___г</t>
  </si>
  <si>
    <t>Индекс-дефлятор на материалы и ЭММ на ___ кв 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</si>
  <si>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</si>
  <si>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</si>
  <si>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</si>
  <si>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</si>
  <si>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</si>
  <si>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</si>
  <si>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</si>
  <si>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</si>
  <si>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</si>
  <si>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\</t>
  </si>
  <si>
    <t>09-01</t>
  </si>
  <si>
    <t>09-03</t>
  </si>
  <si>
    <t>Перевозка оборудования</t>
  </si>
  <si>
    <t>по объекту (работ/услуг):Реконструкция ВЛ-110 кВ Южная-Байкальская, ПС 110 кВ Южная, ПС 110 кВ Кировская (протяженность линии по трассе 5 км, замена выключателей 110 кВ - 3 шт.)</t>
  </si>
  <si>
    <t>3/23</t>
  </si>
  <si>
    <t>Составлен в ценах по состоянию на _3__кв. 2023__г.</t>
  </si>
  <si>
    <t>Наладочные работы</t>
  </si>
  <si>
    <t xml:space="preserve">СМР </t>
  </si>
  <si>
    <t>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</si>
</sst>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0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3" fontId="29" fillId="0" borderId="0" xfId="0" applyNumberFormat="1" applyFont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22" fillId="0" borderId="0" xfId="0" applyFont="1"/>
    <xf numFmtId="0" fontId="29" fillId="0" borderId="0" xfId="0" applyFont="1" applyAlignment="1">
      <alignment horizontal="left"/>
    </xf>
    <xf numFmtId="0" fontId="29" fillId="0" borderId="0" xfId="0" applyFont="1" applyAlignment="1">
      <alignment vertical="center"/>
    </xf>
    <xf numFmtId="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Border="1" applyAlignment="1">
      <alignment horizontal="center" vertical="center"/>
    </xf>
    <xf numFmtId="0" fontId="32" fillId="0" borderId="0" xfId="0" applyFont="1" applyAlignment="1">
      <alignment vertical="top"/>
    </xf>
    <xf numFmtId="0" fontId="34" fillId="0" borderId="0" xfId="0" applyFont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49" fontId="36" fillId="0" borderId="1" xfId="0" applyNumberFormat="1" applyFont="1" applyBorder="1" applyAlignment="1">
      <alignment horizontal="left" vertical="center" wrapText="1"/>
    </xf>
    <xf numFmtId="3" fontId="5" fillId="0" borderId="0" xfId="0" applyNumberFormat="1" applyFont="1" applyAlignment="1">
      <alignment horizontal="center" vertical="center"/>
    </xf>
    <xf numFmtId="0" fontId="8" fillId="0" borderId="6" xfId="0" applyFont="1" applyBorder="1" applyAlignment="1">
      <alignment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9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0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49" fontId="25" fillId="0" borderId="3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9"/>
  <sheetViews>
    <sheetView tabSelected="1" zoomScale="75" zoomScaleNormal="75" zoomScaleSheetLayoutView="80" zoomScalePageLayoutView="70" workbookViewId="0">
      <selection activeCell="K21" sqref="K21"/>
    </sheetView>
  </sheetViews>
  <sheetFormatPr defaultColWidth="9.140625" defaultRowHeight="15" outlineLevelCol="1" x14ac:dyDescent="0.25"/>
  <cols>
    <col min="1" max="1" width="4.28515625" style="4" customWidth="1"/>
    <col min="2" max="2" width="40.5703125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9" hidden="1" customWidth="1" outlineLevel="1"/>
    <col min="7" max="7" width="11.28515625" style="4" hidden="1" customWidth="1" outlineLevel="1"/>
    <col min="8" max="8" width="15.85546875" style="4" customWidth="1" collapsed="1"/>
    <col min="9" max="9" width="13.42578125" style="4" customWidth="1" outlineLevel="1"/>
    <col min="10" max="10" width="15.28515625" style="4" customWidth="1" outlineLevel="1"/>
    <col min="11" max="11" width="19.28515625" style="4" customWidth="1"/>
    <col min="12" max="12" width="13.7109375" style="4" customWidth="1" outlineLevel="1"/>
    <col min="13" max="13" width="11.5703125" style="4" customWidth="1" outlineLevel="1"/>
    <col min="14" max="14" width="14.85546875" style="4" customWidth="1" outlineLevel="1"/>
    <col min="15" max="15" width="11.5703125" style="4" customWidth="1" outlineLevel="1"/>
    <col min="16" max="16" width="11.5703125" style="4" customWidth="1"/>
    <col min="17" max="17" width="11.28515625" style="4" hidden="1" customWidth="1"/>
    <col min="18" max="18" width="12.5703125" style="4" hidden="1" customWidth="1"/>
    <col min="19" max="19" width="12" style="4" hidden="1" customWidth="1"/>
    <col min="20" max="21" width="0" style="4" hidden="1" customWidth="1"/>
    <col min="22" max="22" width="14.140625" style="4" customWidth="1"/>
    <col min="23" max="16384" width="9.140625" style="4"/>
  </cols>
  <sheetData>
    <row r="1" spans="1:21" s="6" customFormat="1" ht="18.75" x14ac:dyDescent="0.25">
      <c r="A1" s="43"/>
      <c r="B1" s="44"/>
      <c r="C1" s="45"/>
      <c r="F1" s="46"/>
      <c r="M1" s="20" t="s">
        <v>29</v>
      </c>
      <c r="O1" s="51"/>
      <c r="P1" s="51"/>
    </row>
    <row r="2" spans="1:21" s="6" customFormat="1" ht="39" customHeight="1" x14ac:dyDescent="0.25">
      <c r="A2" s="43"/>
      <c r="B2" s="44"/>
      <c r="C2" s="45"/>
      <c r="F2" s="46"/>
      <c r="M2" s="95"/>
      <c r="N2" s="95"/>
      <c r="O2" s="95"/>
      <c r="P2" s="95"/>
    </row>
    <row r="3" spans="1:21" s="6" customFormat="1" ht="18.75" x14ac:dyDescent="0.25">
      <c r="A3" s="43"/>
      <c r="B3" s="44"/>
      <c r="C3" s="45"/>
      <c r="F3" s="47"/>
      <c r="G3" s="47"/>
      <c r="M3" s="52" t="s">
        <v>36</v>
      </c>
      <c r="O3" s="52"/>
      <c r="P3" s="52"/>
    </row>
    <row r="4" spans="1:21" s="6" customFormat="1" ht="21.75" customHeight="1" x14ac:dyDescent="0.25">
      <c r="A4" s="43"/>
      <c r="B4" s="44"/>
      <c r="C4" s="45"/>
      <c r="F4" s="47"/>
      <c r="G4" s="47"/>
      <c r="M4" s="53" t="s">
        <v>44</v>
      </c>
      <c r="O4" s="53"/>
      <c r="P4" s="53"/>
    </row>
    <row r="5" spans="1:21" s="38" customFormat="1" ht="18.75" x14ac:dyDescent="0.25">
      <c r="A5" s="96" t="s">
        <v>54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</row>
    <row r="6" spans="1:21" s="38" customFormat="1" ht="48" customHeight="1" x14ac:dyDescent="0.25">
      <c r="A6" s="96" t="s">
        <v>59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</row>
    <row r="7" spans="1:21" ht="10.15" customHeight="1" x14ac:dyDescent="0.25">
      <c r="A7" s="7"/>
      <c r="B7" s="7"/>
      <c r="C7" s="7"/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7"/>
      <c r="P7" s="7"/>
    </row>
    <row r="8" spans="1:21" ht="15.75" customHeight="1" x14ac:dyDescent="0.25">
      <c r="A8" s="97" t="s">
        <v>40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</row>
    <row r="9" spans="1:21" s="12" customFormat="1" ht="15" customHeight="1" x14ac:dyDescent="0.25">
      <c r="A9" s="11" t="s">
        <v>4</v>
      </c>
      <c r="F9" s="14"/>
      <c r="I9" s="13"/>
      <c r="J9" s="13"/>
    </row>
    <row r="10" spans="1:21" s="12" customFormat="1" ht="15.75" customHeight="1" x14ac:dyDescent="0.25">
      <c r="A10" s="77" t="s">
        <v>22</v>
      </c>
      <c r="B10" s="77"/>
      <c r="C10" s="100" t="s">
        <v>60</v>
      </c>
      <c r="D10" s="100"/>
      <c r="E10" s="60"/>
      <c r="F10" s="61"/>
      <c r="G10" s="60"/>
      <c r="H10" s="60"/>
      <c r="I10" s="15"/>
      <c r="J10" s="15"/>
      <c r="M10" s="69"/>
      <c r="N10" s="68"/>
      <c r="O10" s="68"/>
      <c r="P10" s="70"/>
    </row>
    <row r="11" spans="1:21" s="12" customFormat="1" ht="15.75" customHeight="1" x14ac:dyDescent="0.25">
      <c r="A11" s="77" t="s">
        <v>17</v>
      </c>
      <c r="B11" s="77"/>
      <c r="C11" s="78"/>
      <c r="D11" s="78"/>
      <c r="E11" s="60"/>
      <c r="F11" s="61"/>
      <c r="G11" s="60"/>
      <c r="H11" s="60"/>
      <c r="I11" s="11"/>
      <c r="J11" s="11"/>
      <c r="M11" s="69"/>
      <c r="N11" s="68"/>
      <c r="O11" s="68"/>
      <c r="P11" s="70"/>
    </row>
    <row r="12" spans="1:21" s="12" customFormat="1" ht="15.75" customHeight="1" x14ac:dyDescent="0.25">
      <c r="A12" s="77" t="s">
        <v>27</v>
      </c>
      <c r="B12" s="77"/>
      <c r="C12" s="78"/>
      <c r="D12" s="78"/>
      <c r="E12" s="60"/>
      <c r="F12" s="61"/>
      <c r="G12" s="60"/>
      <c r="H12" s="62"/>
      <c r="I12" s="11"/>
      <c r="J12" s="11"/>
      <c r="M12" s="69"/>
      <c r="N12" s="68"/>
      <c r="O12" s="68"/>
      <c r="P12" s="70"/>
    </row>
    <row r="13" spans="1:21" s="12" customFormat="1" ht="30.75" customHeight="1" x14ac:dyDescent="0.25">
      <c r="A13" s="77" t="s">
        <v>45</v>
      </c>
      <c r="B13" s="77"/>
      <c r="C13" s="98"/>
      <c r="D13" s="99"/>
      <c r="E13" s="63"/>
      <c r="F13" s="63"/>
      <c r="G13" s="63"/>
      <c r="H13" s="58"/>
      <c r="I13" s="55"/>
      <c r="J13" s="55"/>
      <c r="K13" s="55"/>
      <c r="L13" s="55"/>
      <c r="M13" s="55"/>
      <c r="N13" s="55"/>
      <c r="O13" s="55"/>
      <c r="P13" s="54"/>
    </row>
    <row r="14" spans="1:21" ht="15" customHeight="1" x14ac:dyDescent="0.25">
      <c r="A14" s="80" t="s">
        <v>61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21" x14ac:dyDescent="0.25">
      <c r="A15" s="81" t="s">
        <v>30</v>
      </c>
      <c r="B15" s="81" t="s">
        <v>0</v>
      </c>
      <c r="C15" s="81" t="s">
        <v>1</v>
      </c>
      <c r="D15" s="81" t="s">
        <v>20</v>
      </c>
      <c r="E15" s="81"/>
      <c r="F15" s="81"/>
      <c r="G15" s="81"/>
      <c r="H15" s="81" t="s">
        <v>35</v>
      </c>
      <c r="I15" s="81"/>
      <c r="J15" s="81"/>
      <c r="K15" s="81"/>
      <c r="L15" s="81"/>
      <c r="M15" s="81"/>
      <c r="N15" s="81"/>
      <c r="O15" s="81"/>
      <c r="P15" s="81"/>
      <c r="Q15" s="81" t="s">
        <v>31</v>
      </c>
      <c r="R15" s="81"/>
      <c r="S15" s="81"/>
      <c r="T15" s="81"/>
      <c r="U15" s="81"/>
    </row>
    <row r="16" spans="1:21" ht="15" customHeight="1" x14ac:dyDescent="0.25">
      <c r="A16" s="81"/>
      <c r="B16" s="81"/>
      <c r="C16" s="81"/>
      <c r="D16" s="81" t="s">
        <v>9</v>
      </c>
      <c r="E16" s="81" t="s">
        <v>16</v>
      </c>
      <c r="F16" s="81"/>
      <c r="G16" s="81"/>
      <c r="H16" s="82" t="s">
        <v>9</v>
      </c>
      <c r="I16" s="81" t="s">
        <v>16</v>
      </c>
      <c r="J16" s="81"/>
      <c r="K16" s="81"/>
      <c r="L16" s="81"/>
      <c r="M16" s="81"/>
      <c r="N16" s="81"/>
      <c r="O16" s="81"/>
      <c r="P16" s="81"/>
      <c r="Q16" s="82" t="s">
        <v>9</v>
      </c>
      <c r="R16" s="81" t="s">
        <v>16</v>
      </c>
      <c r="S16" s="81"/>
      <c r="T16" s="81"/>
      <c r="U16" s="81"/>
    </row>
    <row r="17" spans="1:22" ht="46.5" customHeight="1" x14ac:dyDescent="0.25">
      <c r="A17" s="81"/>
      <c r="B17" s="81"/>
      <c r="C17" s="81"/>
      <c r="D17" s="81"/>
      <c r="E17" s="33" t="s">
        <v>6</v>
      </c>
      <c r="F17" s="33" t="s">
        <v>10</v>
      </c>
      <c r="G17" s="33" t="s">
        <v>23</v>
      </c>
      <c r="H17" s="82"/>
      <c r="I17" s="33" t="s">
        <v>42</v>
      </c>
      <c r="J17" s="33" t="s">
        <v>5</v>
      </c>
      <c r="K17" s="33" t="s">
        <v>21</v>
      </c>
      <c r="L17" s="33" t="s">
        <v>7</v>
      </c>
      <c r="M17" s="33" t="s">
        <v>8</v>
      </c>
      <c r="N17" s="33" t="s">
        <v>15</v>
      </c>
      <c r="O17" s="33" t="s">
        <v>46</v>
      </c>
      <c r="P17" s="4" t="s">
        <v>47</v>
      </c>
      <c r="Q17" s="82"/>
      <c r="R17" s="33" t="s">
        <v>32</v>
      </c>
      <c r="S17" s="33" t="s">
        <v>21</v>
      </c>
      <c r="T17" s="33" t="s">
        <v>15</v>
      </c>
      <c r="U17" s="34" t="s">
        <v>14</v>
      </c>
    </row>
    <row r="18" spans="1:22" ht="15.75" customHeight="1" x14ac:dyDescent="0.2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4</v>
      </c>
      <c r="I18" s="33">
        <v>5</v>
      </c>
      <c r="J18" s="33">
        <v>6</v>
      </c>
      <c r="K18" s="33">
        <v>7</v>
      </c>
      <c r="L18" s="33">
        <v>8</v>
      </c>
      <c r="M18" s="33">
        <v>9</v>
      </c>
      <c r="N18" s="33">
        <v>10</v>
      </c>
      <c r="O18" s="33">
        <v>11</v>
      </c>
      <c r="P18" s="33">
        <v>12</v>
      </c>
      <c r="Q18" s="33">
        <v>12</v>
      </c>
      <c r="R18" s="33">
        <v>13</v>
      </c>
      <c r="S18" s="33">
        <v>14</v>
      </c>
      <c r="T18" s="33">
        <v>15</v>
      </c>
      <c r="U18" s="33">
        <v>16</v>
      </c>
    </row>
    <row r="19" spans="1:22" ht="15" customHeight="1" x14ac:dyDescent="0.25">
      <c r="A19" s="83" t="s">
        <v>24</v>
      </c>
      <c r="B19" s="83"/>
      <c r="C19" s="8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</row>
    <row r="20" spans="1:22" x14ac:dyDescent="0.2">
      <c r="A20" s="26">
        <v>1</v>
      </c>
      <c r="B20" s="75" t="s">
        <v>63</v>
      </c>
      <c r="C20" s="31" t="s">
        <v>64</v>
      </c>
      <c r="D20" s="18"/>
      <c r="E20" s="18"/>
      <c r="F20" s="19"/>
      <c r="G20" s="18"/>
      <c r="H20" s="101">
        <f>SUM(I20:N20)</f>
        <v>1049948.78</v>
      </c>
      <c r="I20" s="102">
        <v>210539.31</v>
      </c>
      <c r="J20" s="102">
        <v>28212.23</v>
      </c>
      <c r="K20" s="102">
        <f>224514.36+658.38+85.02+112.4</f>
        <v>225370.16</v>
      </c>
      <c r="L20" s="102">
        <v>199496.51</v>
      </c>
      <c r="M20" s="102">
        <v>104361.7</v>
      </c>
      <c r="N20" s="102">
        <v>281968.87</v>
      </c>
      <c r="O20" s="102">
        <v>429.14</v>
      </c>
      <c r="P20" s="102">
        <v>18.63</v>
      </c>
      <c r="Q20" s="25"/>
      <c r="R20" s="25"/>
      <c r="S20" s="25"/>
      <c r="T20" s="25"/>
      <c r="U20" s="25"/>
      <c r="V20" s="74"/>
    </row>
    <row r="21" spans="1:22" x14ac:dyDescent="0.2">
      <c r="A21" s="26"/>
      <c r="B21" s="75" t="s">
        <v>58</v>
      </c>
      <c r="C21" s="31" t="s">
        <v>57</v>
      </c>
      <c r="D21" s="18"/>
      <c r="E21" s="18"/>
      <c r="F21" s="19"/>
      <c r="G21" s="18"/>
      <c r="H21" s="101">
        <f>SUM(I21:N21)</f>
        <v>2058.15</v>
      </c>
      <c r="I21" s="102"/>
      <c r="J21" s="102"/>
      <c r="K21" s="102"/>
      <c r="L21" s="102"/>
      <c r="M21" s="102"/>
      <c r="N21" s="102">
        <v>2058.15</v>
      </c>
      <c r="O21" s="102"/>
      <c r="P21" s="102"/>
      <c r="Q21" s="25"/>
      <c r="R21" s="25"/>
      <c r="S21" s="25"/>
      <c r="T21" s="25"/>
      <c r="U21" s="25"/>
      <c r="V21" s="74"/>
    </row>
    <row r="22" spans="1:22" x14ac:dyDescent="0.25">
      <c r="A22" s="85" t="s">
        <v>26</v>
      </c>
      <c r="B22" s="85"/>
      <c r="C22" s="85"/>
      <c r="D22" s="35">
        <f ca="1">SUM(D20:D25)</f>
        <v>0</v>
      </c>
      <c r="E22" s="35">
        <f ca="1">SUM(E20:E25)</f>
        <v>0</v>
      </c>
      <c r="F22" s="35">
        <f ca="1">SUM(F20:F25)</f>
        <v>0</v>
      </c>
      <c r="G22" s="35">
        <f ca="1">SUM(G20:G25)</f>
        <v>0</v>
      </c>
      <c r="H22" s="28">
        <f>SUM(H20:H21)</f>
        <v>1052006.93</v>
      </c>
      <c r="I22" s="28">
        <f>SUM(I20:I20)</f>
        <v>210539.31</v>
      </c>
      <c r="J22" s="28">
        <f>SUM(J20:J20)</f>
        <v>28212.23</v>
      </c>
      <c r="K22" s="28">
        <f>SUM(K20:K20)</f>
        <v>225370.16</v>
      </c>
      <c r="L22" s="28">
        <f>SUM(L20:L20)</f>
        <v>199496.51</v>
      </c>
      <c r="M22" s="28">
        <f>SUM(M20:M20)</f>
        <v>104361.7</v>
      </c>
      <c r="N22" s="28">
        <f>SUM(N20:N21)</f>
        <v>284027.02</v>
      </c>
      <c r="O22" s="28">
        <f>SUM(O20:O20)</f>
        <v>429.14</v>
      </c>
      <c r="P22" s="28">
        <f>SUM(P20:P20)</f>
        <v>18.63</v>
      </c>
      <c r="Q22" s="41">
        <f ca="1">SUM(Q20:Q25)</f>
        <v>0</v>
      </c>
      <c r="R22" s="41">
        <f ca="1">SUM(R20:R25)</f>
        <v>0</v>
      </c>
      <c r="S22" s="41">
        <f ca="1">SUM(S20:S25)</f>
        <v>0</v>
      </c>
      <c r="T22" s="41">
        <f ca="1">SUM(T20:T25)</f>
        <v>0</v>
      </c>
      <c r="U22" s="41">
        <f ca="1">SUM(U20:U25)</f>
        <v>0</v>
      </c>
    </row>
    <row r="23" spans="1:22" x14ac:dyDescent="0.25">
      <c r="A23" s="89" t="s">
        <v>43</v>
      </c>
      <c r="B23" s="90"/>
      <c r="C23" s="91"/>
      <c r="D23" s="35"/>
      <c r="E23" s="35"/>
      <c r="F23" s="35"/>
      <c r="G23" s="35"/>
      <c r="H23" s="28"/>
      <c r="I23" s="28"/>
      <c r="J23" s="28"/>
      <c r="K23" s="28"/>
      <c r="L23" s="28"/>
      <c r="M23" s="28"/>
      <c r="N23" s="28"/>
      <c r="O23" s="28"/>
      <c r="P23" s="28"/>
      <c r="Q23" s="59"/>
      <c r="R23" s="59"/>
      <c r="S23" s="59"/>
      <c r="T23" s="59"/>
      <c r="U23" s="59"/>
    </row>
    <row r="24" spans="1:22" x14ac:dyDescent="0.25">
      <c r="A24" s="92" t="s">
        <v>51</v>
      </c>
      <c r="B24" s="93"/>
      <c r="C24" s="94"/>
      <c r="D24" s="35"/>
      <c r="E24" s="35"/>
      <c r="F24" s="35"/>
      <c r="G24" s="35"/>
      <c r="H24" s="28"/>
      <c r="I24" s="28"/>
      <c r="J24" s="28"/>
      <c r="K24" s="28"/>
      <c r="L24" s="28"/>
      <c r="M24" s="28"/>
      <c r="N24" s="28"/>
      <c r="O24" s="28"/>
      <c r="P24" s="28"/>
      <c r="Q24" s="59"/>
      <c r="R24" s="59"/>
      <c r="S24" s="59"/>
      <c r="T24" s="59"/>
      <c r="U24" s="59"/>
    </row>
    <row r="25" spans="1:22" ht="15.75" x14ac:dyDescent="0.25">
      <c r="A25" s="26">
        <v>2</v>
      </c>
      <c r="B25" s="73" t="s">
        <v>62</v>
      </c>
      <c r="C25" s="31" t="s">
        <v>56</v>
      </c>
      <c r="D25" s="18"/>
      <c r="E25" s="18"/>
      <c r="F25" s="19"/>
      <c r="G25" s="18"/>
      <c r="H25" s="101">
        <f>SUM(I25:M25)</f>
        <v>3016961.3</v>
      </c>
      <c r="I25" s="102">
        <v>1436648.22</v>
      </c>
      <c r="J25" s="102"/>
      <c r="K25" s="102"/>
      <c r="L25" s="102">
        <v>1063119.69</v>
      </c>
      <c r="M25" s="102">
        <v>517193.39</v>
      </c>
      <c r="N25" s="102"/>
      <c r="O25" s="102">
        <v>1917.3</v>
      </c>
      <c r="P25" s="102">
        <v>0</v>
      </c>
      <c r="Q25" s="25"/>
      <c r="R25" s="25"/>
      <c r="S25" s="25"/>
      <c r="T25" s="25"/>
      <c r="U25" s="25"/>
    </row>
    <row r="26" spans="1:22" x14ac:dyDescent="0.25">
      <c r="A26" s="92" t="s">
        <v>52</v>
      </c>
      <c r="B26" s="93"/>
      <c r="C26" s="94"/>
      <c r="D26" s="35"/>
      <c r="E26" s="35"/>
      <c r="F26" s="35"/>
      <c r="G26" s="35"/>
      <c r="H26" s="28"/>
      <c r="I26" s="28"/>
      <c r="J26" s="28"/>
      <c r="K26" s="28"/>
      <c r="L26" s="28"/>
      <c r="M26" s="28"/>
      <c r="N26" s="28"/>
      <c r="O26" s="28"/>
      <c r="P26" s="28"/>
      <c r="Q26" s="59"/>
      <c r="R26" s="59"/>
      <c r="S26" s="59"/>
      <c r="T26" s="59"/>
      <c r="U26" s="59"/>
    </row>
    <row r="27" spans="1:22" x14ac:dyDescent="0.25">
      <c r="A27" s="92" t="s">
        <v>53</v>
      </c>
      <c r="B27" s="93"/>
      <c r="C27" s="94"/>
      <c r="D27" s="35"/>
      <c r="E27" s="35"/>
      <c r="F27" s="35"/>
      <c r="G27" s="35"/>
      <c r="H27" s="28">
        <f>SUM(I27:N27)</f>
        <v>61034.52</v>
      </c>
      <c r="I27" s="28">
        <f>(I22+I25)*1.5%</f>
        <v>24707.81</v>
      </c>
      <c r="J27" s="28">
        <f>(J22+J25)*1.5%</f>
        <v>423.18</v>
      </c>
      <c r="K27" s="28">
        <f>(K22+K25)*1.5%</f>
        <v>3380.55</v>
      </c>
      <c r="L27" s="28">
        <f>(L22+L25)*1.5%</f>
        <v>18939.240000000002</v>
      </c>
      <c r="M27" s="28">
        <f>(M22+M25)*1.5%</f>
        <v>9323.33</v>
      </c>
      <c r="N27" s="28">
        <f>(N22+N25)*1.5%</f>
        <v>4260.41</v>
      </c>
      <c r="O27" s="28"/>
      <c r="P27" s="28"/>
      <c r="Q27" s="59"/>
      <c r="R27" s="59"/>
      <c r="S27" s="59"/>
      <c r="T27" s="59"/>
      <c r="U27" s="59"/>
    </row>
    <row r="28" spans="1:22" x14ac:dyDescent="0.25">
      <c r="A28" s="86" t="s">
        <v>18</v>
      </c>
      <c r="B28" s="86"/>
      <c r="C28" s="86"/>
      <c r="D28" s="32">
        <f ca="1">D22+#REF!</f>
        <v>0</v>
      </c>
      <c r="E28" s="32">
        <f ca="1">E22+#REF!</f>
        <v>0</v>
      </c>
      <c r="F28" s="32">
        <f ca="1">F22+#REF!</f>
        <v>0</v>
      </c>
      <c r="G28" s="32">
        <f ca="1">G22+#REF!</f>
        <v>0</v>
      </c>
      <c r="H28" s="72">
        <f>SUM(I28:N28)</f>
        <v>4130002.75</v>
      </c>
      <c r="I28" s="72">
        <f>I22+I25+I27</f>
        <v>1671895.34</v>
      </c>
      <c r="J28" s="72">
        <f>J22+J25+J27</f>
        <v>28635.41</v>
      </c>
      <c r="K28" s="72">
        <f>K22+K25+K27</f>
        <v>228750.71</v>
      </c>
      <c r="L28" s="72">
        <f>L22+L25+L27</f>
        <v>1281555.44</v>
      </c>
      <c r="M28" s="72">
        <f>M22+M25+M27</f>
        <v>630878.42000000004</v>
      </c>
      <c r="N28" s="72">
        <f>N22+N25+N27</f>
        <v>288287.43</v>
      </c>
      <c r="O28" s="72">
        <f t="shared" ref="O28:P28" si="0">O22+O25+O27</f>
        <v>2346.44</v>
      </c>
      <c r="P28" s="72">
        <f t="shared" si="0"/>
        <v>18.63</v>
      </c>
      <c r="Q28" s="32">
        <f ca="1">Q22+#REF!</f>
        <v>0</v>
      </c>
      <c r="R28" s="32">
        <f ca="1">R22+#REF!</f>
        <v>0</v>
      </c>
      <c r="S28" s="32">
        <f ca="1">S22+#REF!</f>
        <v>0</v>
      </c>
      <c r="T28" s="32">
        <f ca="1">T22+#REF!</f>
        <v>0</v>
      </c>
      <c r="U28" s="32" t="e">
        <f ca="1">U22+#REF!</f>
        <v>#REF!</v>
      </c>
    </row>
    <row r="29" spans="1:22" ht="15" hidden="1" customHeight="1" x14ac:dyDescent="0.25">
      <c r="A29" s="88" t="s">
        <v>33</v>
      </c>
      <c r="B29" s="88"/>
      <c r="C29" s="88"/>
      <c r="D29" s="32"/>
      <c r="E29" s="32"/>
      <c r="F29" s="32"/>
      <c r="G29" s="32"/>
      <c r="H29" s="42"/>
      <c r="I29" s="32"/>
      <c r="J29" s="32"/>
      <c r="K29" s="32"/>
      <c r="L29" s="32"/>
      <c r="M29" s="32"/>
      <c r="N29" s="32"/>
      <c r="O29" s="32"/>
      <c r="P29" s="32"/>
      <c r="Q29" s="26"/>
      <c r="R29" s="26"/>
      <c r="S29" s="26"/>
      <c r="T29" s="26"/>
      <c r="U29" s="26"/>
    </row>
    <row r="30" spans="1:22" hidden="1" x14ac:dyDescent="0.25">
      <c r="A30" s="82" t="s">
        <v>34</v>
      </c>
      <c r="B30" s="82"/>
      <c r="C30" s="82"/>
      <c r="D30" s="32"/>
      <c r="E30" s="32"/>
      <c r="F30" s="32"/>
      <c r="G30" s="32"/>
      <c r="H30" s="32">
        <f>H28*H29</f>
        <v>0</v>
      </c>
      <c r="I30" s="32"/>
      <c r="J30" s="32"/>
      <c r="K30" s="32"/>
      <c r="L30" s="32"/>
      <c r="M30" s="32"/>
      <c r="N30" s="32"/>
      <c r="O30" s="32"/>
      <c r="P30" s="32"/>
      <c r="Q30" s="26"/>
      <c r="R30" s="26"/>
      <c r="S30" s="26"/>
      <c r="T30" s="26"/>
      <c r="U30" s="26"/>
    </row>
    <row r="31" spans="1:22" x14ac:dyDescent="0.25">
      <c r="A31" s="26"/>
      <c r="B31" s="26" t="s">
        <v>2</v>
      </c>
      <c r="C31" s="25"/>
      <c r="D31" s="25"/>
      <c r="E31" s="18"/>
      <c r="F31" s="27"/>
      <c r="G31" s="18"/>
      <c r="H31" s="28">
        <f>H28*20%</f>
        <v>826000.55</v>
      </c>
      <c r="I31" s="18"/>
      <c r="J31" s="18"/>
      <c r="K31" s="18"/>
      <c r="L31" s="18"/>
      <c r="M31" s="18"/>
      <c r="N31" s="18"/>
      <c r="O31" s="18"/>
      <c r="P31" s="18"/>
      <c r="Q31" s="26"/>
      <c r="R31" s="26"/>
      <c r="S31" s="26"/>
      <c r="T31" s="26"/>
      <c r="U31" s="26"/>
    </row>
    <row r="32" spans="1:22" x14ac:dyDescent="0.25">
      <c r="A32" s="26"/>
      <c r="B32" s="26" t="s">
        <v>3</v>
      </c>
      <c r="C32" s="25"/>
      <c r="D32" s="25"/>
      <c r="E32" s="18"/>
      <c r="F32" s="27"/>
      <c r="G32" s="18"/>
      <c r="H32" s="28">
        <f>H28+H31</f>
        <v>4956003.3</v>
      </c>
      <c r="I32" s="18"/>
      <c r="J32" s="18"/>
      <c r="K32" s="18"/>
      <c r="L32" s="18"/>
      <c r="M32" s="18"/>
      <c r="N32" s="18"/>
      <c r="O32" s="18"/>
      <c r="P32" s="18"/>
      <c r="Q32" s="26"/>
      <c r="R32" s="26"/>
      <c r="S32" s="26"/>
      <c r="T32" s="26"/>
      <c r="U32" s="26"/>
    </row>
    <row r="33" spans="1:21" hidden="1" x14ac:dyDescent="0.25">
      <c r="A33" s="87" t="s">
        <v>19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26"/>
      <c r="R33" s="26"/>
      <c r="S33" s="26"/>
      <c r="T33" s="26"/>
      <c r="U33" s="26"/>
    </row>
    <row r="34" spans="1:21" ht="15" hidden="1" customHeight="1" x14ac:dyDescent="0.25">
      <c r="A34" s="50" t="s">
        <v>11</v>
      </c>
      <c r="B34" s="88" t="s">
        <v>12</v>
      </c>
      <c r="C34" s="88"/>
      <c r="D34" s="29"/>
      <c r="E34" s="24"/>
      <c r="F34" s="30"/>
      <c r="G34" s="24"/>
      <c r="H34" s="23" t="e">
        <f>#REF!</f>
        <v>#REF!</v>
      </c>
      <c r="I34" s="24"/>
      <c r="J34" s="24"/>
      <c r="K34" s="24"/>
      <c r="L34" s="24"/>
      <c r="M34" s="24"/>
      <c r="N34" s="24"/>
      <c r="O34" s="24"/>
      <c r="P34" s="24"/>
      <c r="Q34" s="26"/>
      <c r="R34" s="26"/>
      <c r="S34" s="26"/>
      <c r="T34" s="26"/>
      <c r="U34" s="26"/>
    </row>
    <row r="35" spans="1:21" ht="13.5" hidden="1" customHeight="1" x14ac:dyDescent="0.25">
      <c r="A35" s="84" t="s">
        <v>6</v>
      </c>
      <c r="B35" s="84"/>
      <c r="C35" s="84"/>
      <c r="D35" s="84"/>
      <c r="E35" s="84"/>
      <c r="F35" s="84"/>
      <c r="G35" s="22"/>
      <c r="H35" s="23">
        <f ca="1">E28*6.21+16</f>
        <v>16</v>
      </c>
      <c r="I35" s="24"/>
      <c r="J35" s="24"/>
      <c r="K35" s="24"/>
      <c r="L35" s="24"/>
      <c r="M35" s="24"/>
      <c r="N35" s="24"/>
      <c r="O35" s="24"/>
      <c r="P35" s="24"/>
      <c r="Q35" s="26"/>
      <c r="R35" s="26"/>
      <c r="S35" s="26"/>
      <c r="T35" s="26"/>
      <c r="U35" s="26"/>
    </row>
    <row r="36" spans="1:21" ht="13.5" hidden="1" customHeight="1" x14ac:dyDescent="0.25">
      <c r="A36" s="84" t="s">
        <v>13</v>
      </c>
      <c r="B36" s="84"/>
      <c r="C36" s="84"/>
      <c r="D36" s="84"/>
      <c r="E36" s="84"/>
      <c r="F36" s="84"/>
      <c r="G36" s="22"/>
      <c r="H36" s="23">
        <f ca="1">F28*5.19+1</f>
        <v>1</v>
      </c>
      <c r="I36" s="24"/>
      <c r="J36" s="24"/>
      <c r="K36" s="24"/>
      <c r="L36" s="24"/>
      <c r="M36" s="24"/>
      <c r="N36" s="24"/>
      <c r="O36" s="24"/>
      <c r="P36" s="24"/>
      <c r="Q36" s="26"/>
      <c r="R36" s="26"/>
      <c r="S36" s="26"/>
      <c r="T36" s="26"/>
      <c r="U36" s="26"/>
    </row>
    <row r="37" spans="1:21" ht="15.75" hidden="1" customHeight="1" x14ac:dyDescent="0.25">
      <c r="A37" s="26"/>
      <c r="B37" s="29" t="s">
        <v>39</v>
      </c>
      <c r="C37" s="36"/>
      <c r="D37" s="36">
        <f ca="1">D28</f>
        <v>0</v>
      </c>
      <c r="E37" s="36"/>
      <c r="F37" s="37"/>
      <c r="G37" s="36"/>
      <c r="H37" s="36">
        <f ca="1">H28+H35+H36</f>
        <v>7323539</v>
      </c>
      <c r="I37" s="36"/>
      <c r="J37" s="36"/>
      <c r="K37" s="36"/>
      <c r="L37" s="36"/>
      <c r="M37" s="36"/>
      <c r="N37" s="36"/>
      <c r="O37" s="36"/>
      <c r="P37" s="36"/>
      <c r="Q37" s="26"/>
      <c r="R37" s="26"/>
      <c r="S37" s="26"/>
      <c r="T37" s="26"/>
      <c r="U37" s="26"/>
    </row>
    <row r="38" spans="1:21" s="12" customFormat="1" x14ac:dyDescent="0.25">
      <c r="A38" s="79" t="s">
        <v>48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4"/>
      <c r="R38" s="4"/>
      <c r="S38" s="4"/>
      <c r="T38" s="4"/>
      <c r="U38" s="4"/>
    </row>
    <row r="39" spans="1:21" s="12" customFormat="1" x14ac:dyDescent="0.25">
      <c r="A39" s="56"/>
      <c r="B39" s="65" t="s">
        <v>49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4"/>
      <c r="R39" s="4"/>
      <c r="S39" s="4"/>
      <c r="T39" s="4"/>
      <c r="U39" s="4"/>
    </row>
    <row r="40" spans="1:21" ht="15.75" x14ac:dyDescent="0.25">
      <c r="A40" s="10"/>
      <c r="B40" s="64" t="s">
        <v>50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21" s="38" customFormat="1" ht="22.15" customHeight="1" x14ac:dyDescent="0.25">
      <c r="B41" s="20" t="s">
        <v>37</v>
      </c>
      <c r="C41" s="39"/>
      <c r="D41" s="48"/>
      <c r="E41" s="39"/>
      <c r="F41" s="76" t="s">
        <v>25</v>
      </c>
      <c r="G41" s="76"/>
      <c r="H41" s="66"/>
      <c r="I41" s="21"/>
      <c r="J41" s="21"/>
      <c r="K41" s="71" t="s">
        <v>55</v>
      </c>
      <c r="L41" s="21"/>
      <c r="M41" s="21"/>
      <c r="N41" s="21"/>
      <c r="O41" s="21"/>
      <c r="P41" s="21"/>
      <c r="Q41" s="4"/>
      <c r="R41" s="4"/>
      <c r="S41" s="4"/>
      <c r="T41" s="4"/>
      <c r="U41" s="4"/>
    </row>
    <row r="42" spans="1:21" s="38" customFormat="1" ht="15.75" x14ac:dyDescent="0.25">
      <c r="B42" s="20"/>
      <c r="C42" s="21"/>
      <c r="D42" s="21"/>
      <c r="E42" s="21"/>
      <c r="F42" s="21"/>
      <c r="G42" s="40"/>
      <c r="I42" s="21"/>
      <c r="J42" s="21"/>
      <c r="K42" s="21"/>
      <c r="L42" s="21"/>
      <c r="M42" s="21"/>
      <c r="N42" s="21"/>
      <c r="O42" s="21"/>
      <c r="P42" s="21"/>
      <c r="Q42" s="4"/>
      <c r="R42" s="4"/>
      <c r="S42" s="4"/>
      <c r="T42" s="4"/>
      <c r="U42" s="4"/>
    </row>
    <row r="43" spans="1:21" s="38" customFormat="1" ht="15.75" x14ac:dyDescent="0.25">
      <c r="B43" s="20" t="s">
        <v>38</v>
      </c>
      <c r="C43" s="39"/>
      <c r="D43" s="49"/>
      <c r="E43" s="39"/>
      <c r="F43" s="49" t="s">
        <v>28</v>
      </c>
      <c r="G43" s="67"/>
      <c r="H43" s="67"/>
      <c r="I43" s="21"/>
      <c r="J43" s="21"/>
      <c r="K43" s="21"/>
      <c r="L43" s="21"/>
      <c r="M43" s="21"/>
      <c r="N43" s="21"/>
      <c r="O43" s="21"/>
      <c r="P43" s="21"/>
      <c r="Q43" s="4"/>
      <c r="R43" s="4"/>
      <c r="S43" s="4"/>
      <c r="T43" s="4"/>
      <c r="U43" s="4"/>
    </row>
    <row r="44" spans="1:21" s="6" customFormat="1" ht="18.75" x14ac:dyDescent="0.25">
      <c r="B44" s="16"/>
      <c r="C44" s="5"/>
      <c r="D44" s="5"/>
      <c r="E44" s="2"/>
      <c r="F44" s="17"/>
      <c r="G44" s="17"/>
      <c r="H44" s="17"/>
      <c r="I44" s="2"/>
      <c r="J44" s="2"/>
      <c r="K44" s="2"/>
      <c r="L44" s="2"/>
      <c r="M44" s="2"/>
      <c r="N44" s="2"/>
      <c r="O44" s="2"/>
      <c r="P44" s="2"/>
      <c r="Q44" s="4"/>
      <c r="R44" s="4"/>
      <c r="S44" s="4"/>
      <c r="T44" s="4"/>
      <c r="U44" s="4"/>
    </row>
    <row r="45" spans="1:21" s="38" customFormat="1" ht="15.75" x14ac:dyDescent="0.25">
      <c r="B45" s="20" t="s">
        <v>41</v>
      </c>
      <c r="C45" s="39"/>
      <c r="D45" s="49"/>
      <c r="E45" s="39"/>
      <c r="F45" s="49"/>
      <c r="G45" s="67"/>
      <c r="H45" s="67"/>
      <c r="I45" s="21"/>
      <c r="J45" s="21"/>
      <c r="K45" s="21"/>
      <c r="L45" s="21"/>
      <c r="M45" s="21"/>
      <c r="N45" s="21"/>
      <c r="O45" s="21"/>
      <c r="P45" s="21"/>
      <c r="Q45" s="4"/>
      <c r="R45" s="4"/>
      <c r="S45" s="4"/>
      <c r="T45" s="4"/>
      <c r="U45" s="4"/>
    </row>
    <row r="46" spans="1:21" x14ac:dyDescent="0.25"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21" x14ac:dyDescent="0.25"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21" x14ac:dyDescent="0.25"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x14ac:dyDescent="0.25"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x14ac:dyDescent="0.25"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x14ac:dyDescent="0.25"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x14ac:dyDescent="0.25"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x14ac:dyDescent="0.25"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x14ac:dyDescent="0.25"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x14ac:dyDescent="0.25"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x14ac:dyDescent="0.25"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x14ac:dyDescent="0.25"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x14ac:dyDescent="0.25"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x14ac:dyDescent="0.25"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x14ac:dyDescent="0.25"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x14ac:dyDescent="0.25"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x14ac:dyDescent="0.25"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x14ac:dyDescent="0.25"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x14ac:dyDescent="0.25"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25"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25"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25"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25"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25"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25"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25"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25"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25"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25"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25"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25"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25"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25"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25"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</row>
  </sheetData>
  <mergeCells count="40">
    <mergeCell ref="M2:P2"/>
    <mergeCell ref="Q15:U15"/>
    <mergeCell ref="Q16:Q17"/>
    <mergeCell ref="R16:U16"/>
    <mergeCell ref="A29:C29"/>
    <mergeCell ref="A5:U5"/>
    <mergeCell ref="A6:U6"/>
    <mergeCell ref="A8:P8"/>
    <mergeCell ref="A13:B13"/>
    <mergeCell ref="C13:D13"/>
    <mergeCell ref="A10:B10"/>
    <mergeCell ref="C10:D10"/>
    <mergeCell ref="A12:B12"/>
    <mergeCell ref="C12:D12"/>
    <mergeCell ref="A33:P33"/>
    <mergeCell ref="B34:C34"/>
    <mergeCell ref="I16:P16"/>
    <mergeCell ref="D15:G15"/>
    <mergeCell ref="E16:G16"/>
    <mergeCell ref="A30:C30"/>
    <mergeCell ref="A23:C23"/>
    <mergeCell ref="A24:C24"/>
    <mergeCell ref="A26:C26"/>
    <mergeCell ref="A27:C27"/>
    <mergeCell ref="F41:G41"/>
    <mergeCell ref="A11:B11"/>
    <mergeCell ref="C11:D11"/>
    <mergeCell ref="A38:P38"/>
    <mergeCell ref="A14:P14"/>
    <mergeCell ref="D16:D17"/>
    <mergeCell ref="H16:H17"/>
    <mergeCell ref="A19:C19"/>
    <mergeCell ref="H15:P15"/>
    <mergeCell ref="A15:A17"/>
    <mergeCell ref="A35:F35"/>
    <mergeCell ref="A22:C22"/>
    <mergeCell ref="A36:F36"/>
    <mergeCell ref="A28:C28"/>
    <mergeCell ref="B15:B17"/>
    <mergeCell ref="C15:C17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2023-11-16T01:01:43Z</dcterms:modified>
</cp:coreProperties>
</file>